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\Dropbox\UMD2014-2015\COFA14-15\Finance\2014.11 November Allocation Period\Results\"/>
    </mc:Choice>
  </mc:AlternateContent>
  <bookViews>
    <workbookView xWindow="0" yWindow="0" windowWidth="20490" windowHeight="7755"/>
  </bookViews>
  <sheets>
    <sheet name="November 2014 Allocation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J15" i="1"/>
  <c r="I15" i="1"/>
  <c r="G3" i="1"/>
  <c r="G4" i="1"/>
  <c r="G5" i="1"/>
  <c r="G6" i="1"/>
  <c r="D11" i="1"/>
  <c r="G11" i="1"/>
  <c r="D12" i="1"/>
  <c r="G12" i="1"/>
  <c r="D13" i="1"/>
  <c r="G13" i="1"/>
  <c r="D14" i="1"/>
  <c r="G14" i="1"/>
  <c r="G15" i="1"/>
  <c r="F15" i="1"/>
  <c r="E15" i="1"/>
  <c r="D8" i="1"/>
  <c r="D9" i="1"/>
  <c r="D10" i="1"/>
  <c r="D15" i="1"/>
  <c r="C15" i="1"/>
  <c r="B15" i="1"/>
</calcChain>
</file>

<file path=xl/comments1.xml><?xml version="1.0" encoding="utf-8"?>
<comments xmlns="http://schemas.openxmlformats.org/spreadsheetml/2006/main">
  <authors>
    <author>Brian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Brian:</t>
        </r>
        <r>
          <rPr>
            <sz val="9"/>
            <color indexed="81"/>
            <rFont val="Tahoma"/>
            <family val="2"/>
          </rPr>
          <t xml:space="preserve">
Inserted $5815.58 from Fall Group Help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Brian:</t>
        </r>
        <r>
          <rPr>
            <sz val="9"/>
            <color indexed="81"/>
            <rFont val="Tahoma"/>
            <family val="2"/>
          </rPr>
          <t xml:space="preserve">
Inserted $158.02 left in February after Nov Allocation and Gen Ops effect on Feb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Brian:</t>
        </r>
        <r>
          <rPr>
            <sz val="9"/>
            <color indexed="81"/>
            <rFont val="Tahoma"/>
            <family val="2"/>
          </rPr>
          <t xml:space="preserve">
$158.02 remaining after allocation to February 2014 transferred to January 2014</t>
        </r>
      </text>
    </comment>
  </commentList>
</comments>
</file>

<file path=xl/sharedStrings.xml><?xml version="1.0" encoding="utf-8"?>
<sst xmlns="http://schemas.openxmlformats.org/spreadsheetml/2006/main" count="12" uniqueCount="12">
  <si>
    <t>October 2014 Levels</t>
  </si>
  <si>
    <t>Month</t>
  </si>
  <si>
    <t>Allocation Pool</t>
  </si>
  <si>
    <t>September Adjusted Percentage</t>
  </si>
  <si>
    <t>October Adjusted Allocation Pool</t>
  </si>
  <si>
    <t xml:space="preserve">November 2014 Allocation </t>
  </si>
  <si>
    <t>Incl. Running General Operations Disbursement</t>
  </si>
  <si>
    <t>Amount Remaining after October 2014 Allocation</t>
  </si>
  <si>
    <t>Appeals Levels (after redistributing Jul-Sept)</t>
  </si>
  <si>
    <t>Appeals Granted</t>
  </si>
  <si>
    <t>Amount Remaining After Appeals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</si>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</sst>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1" applyFont="1" applyAlignment="1">
      <alignment wrapText="1"/>
    </xf>
    <xf numFmtId="10" fontId="4" fillId="0" borderId="0" xfId="1" applyNumberFormat="1" applyFont="1" applyAlignment="1">
      <alignment wrapText="1"/>
    </xf>
    <xf numFmtId="44" fontId="4" fillId="0" borderId="0" xfId="2" applyNumberFormat="1" applyFont="1" applyAlignment="1">
      <alignment wrapText="1"/>
    </xf>
    <xf numFmtId="44" fontId="4" fillId="0" borderId="0" xfId="2" applyFont="1" applyAlignment="1">
      <alignment wrapText="1"/>
    </xf>
    <xf numFmtId="0" fontId="4" fillId="2" borderId="1" xfId="1" applyNumberFormat="1" applyFont="1" applyFill="1" applyBorder="1" applyAlignment="1">
      <alignment wrapText="1"/>
    </xf>
    <xf numFmtId="0" fontId="4" fillId="2" borderId="2" xfId="1" applyNumberFormat="1" applyFont="1" applyFill="1" applyBorder="1" applyAlignment="1">
      <alignment wrapText="1"/>
    </xf>
    <xf numFmtId="17" fontId="5" fillId="0" borderId="0" xfId="1" applyNumberFormat="1" applyFont="1" applyAlignment="1">
      <alignment wrapText="1"/>
    </xf>
    <xf numFmtId="44" fontId="5" fillId="0" borderId="0" xfId="1" applyNumberFormat="1" applyFont="1" applyAlignment="1">
      <alignment wrapText="1"/>
    </xf>
    <xf numFmtId="10" fontId="5" fillId="0" borderId="0" xfId="3" applyNumberFormat="1" applyFont="1" applyAlignment="1">
      <alignment wrapText="1"/>
    </xf>
    <xf numFmtId="44" fontId="5" fillId="0" borderId="0" xfId="2" applyFont="1" applyAlignment="1">
      <alignment wrapText="1"/>
    </xf>
    <xf numFmtId="44" fontId="5" fillId="0" borderId="0" xfId="2" applyNumberFormat="1" applyFont="1" applyAlignment="1"/>
    <xf numFmtId="0" fontId="5" fillId="0" borderId="0" xfId="1" applyFont="1" applyAlignment="1">
      <alignment wrapText="1"/>
    </xf>
    <xf numFmtId="44" fontId="0" fillId="0" borderId="0" xfId="0" applyNumberFormat="1"/>
    <xf numFmtId="44" fontId="5" fillId="0" borderId="0" xfId="1" applyNumberFormat="1" applyFont="1" applyAlignment="1"/>
    <xf numFmtId="44" fontId="0" fillId="0" borderId="3" xfId="0" applyNumberFormat="1" applyBorder="1"/>
    <xf numFmtId="0" fontId="4" fillId="0" borderId="4" xfId="1" applyFont="1" applyBorder="1" applyAlignment="1">
      <alignment wrapText="1"/>
    </xf>
    <xf numFmtId="44" fontId="4" fillId="0" borderId="4" xfId="1" applyNumberFormat="1" applyFont="1" applyBorder="1" applyAlignment="1">
      <alignment wrapText="1"/>
    </xf>
    <xf numFmtId="10" fontId="4" fillId="0" borderId="4" xfId="1" applyNumberFormat="1" applyFont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4" xfId="2" applyNumberFormat="1" applyFont="1" applyBorder="1"/>
    <xf numFmtId="44" fontId="0" fillId="0" borderId="4" xfId="0" applyNumberFormat="1" applyBorder="1"/>
    <xf numFmtId="10" fontId="5" fillId="0" borderId="0" xfId="1" applyNumberFormat="1" applyFont="1" applyAlignment="1">
      <alignment wrapText="1"/>
    </xf>
    <xf numFmtId="44" fontId="5" fillId="0" borderId="0" xfId="2" applyNumberFormat="1" applyFont="1" applyAlignment="1">
      <alignment wrapText="1"/>
    </xf>
    <xf numFmtId="0" fontId="0" fillId="0" borderId="0" xfId="0" applyBorder="1"/>
  </cellXfs>
  <cellStyles count="4">
    <cellStyle name="Currency 2" xfId="2"/>
    <cellStyle name="Normal" xfId="0" builtinId="0"/>
    <cellStyle name="Normal 2" xfId="1"/>
    <cellStyle name="Percent 2" xfId="3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&quot;$&quot;* #,##0.00_-;\-&quot;$&quot;* #,##0.00_-;_-&quot;$&quot;* &quot;-&quot;??_-;_-@_-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2" formatCode="mmm\-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2" formatCode="mmm\-yy"/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n/Dropbox/UMD2014-2015/COFA14-15/Finance/2014.11%20November%20Allocation%20Period/SGA%20Financial%20Affairs%20-%20Master%20Allocation%20Tracker%20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 2014 Allocation"/>
      <sheetName val="September 2014 Allocation"/>
      <sheetName val="October 2014 Allocation"/>
      <sheetName val="November 2014 Allocation"/>
      <sheetName val="Adjusted Percentages"/>
      <sheetName val="SGA Financial Affairs - Master 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le616232" displayName="Table616232" ref="A2:G15" totalsRowShown="0" headerRowDxfId="7" headerRowCellStyle="Currency 2">
  <autoFilter ref="A2:G15"/>
  <tableColumns count="7">
    <tableColumn id="1" name="Month" dataDxfId="6" dataCellStyle="Normal 2"/>
    <tableColumn id="6" name="Allocation Pool" dataDxfId="5" dataCellStyle="Normal 2"/>
    <tableColumn id="2" name="September Adjusted Percentage" dataDxfId="4" dataCellStyle="Percent 2"/>
    <tableColumn id="3" name="October Adjusted Allocation Pool" dataDxfId="3" dataCellStyle="Currency 2"/>
    <tableColumn id="4" name="November 2014 Allocation " dataDxfId="2" dataCellStyle="Currency 2"/>
    <tableColumn id="7" name="Incl. Running General Operations Disbursement" dataDxfId="1" dataCellStyle="Currency 2"/>
    <tableColumn id="5" name="Amount Remaining after October 2014 Allocation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19"/>
  <sheetViews>
    <sheetView tabSelected="1" workbookViewId="0">
      <selection activeCell="G17" sqref="G17"/>
    </sheetView>
  </sheetViews>
  <sheetFormatPr defaultColWidth="8.85546875" defaultRowHeight="15" x14ac:dyDescent="0.25"/>
  <cols>
    <col min="2" max="2" width="12" bestFit="1" customWidth="1"/>
    <col min="3" max="3" width="14.42578125" customWidth="1"/>
    <col min="4" max="4" width="15" customWidth="1"/>
    <col min="5" max="6" width="14.140625" customWidth="1"/>
    <col min="7" max="7" width="17.85546875" customWidth="1"/>
    <col min="9" max="9" width="13.140625" customWidth="1"/>
    <col min="10" max="10" width="11.28515625" bestFit="1" customWidth="1"/>
    <col min="11" max="11" width="11.42578125" bestFit="1" customWidth="1"/>
  </cols>
  <sheetData>
    <row r="1" spans="1:11" ht="18.75" x14ac:dyDescent="0.3">
      <c r="A1" s="1" t="s">
        <v>0</v>
      </c>
      <c r="B1" s="2"/>
    </row>
    <row r="2" spans="1:11" ht="60" x14ac:dyDescent="0.25">
      <c r="A2" s="3" t="s">
        <v>1</v>
      </c>
      <c r="B2" s="4" t="s">
        <v>2</v>
      </c>
      <c r="C2" s="5" t="s">
        <v>3</v>
      </c>
      <c r="D2" s="3" t="s">
        <v>4</v>
      </c>
      <c r="E2" s="6" t="s">
        <v>5</v>
      </c>
      <c r="F2" s="6" t="s">
        <v>6</v>
      </c>
      <c r="G2" s="3" t="s">
        <v>7</v>
      </c>
      <c r="H2" s="3"/>
      <c r="I2" s="7" t="s">
        <v>8</v>
      </c>
      <c r="J2" s="8" t="s">
        <v>9</v>
      </c>
      <c r="K2" s="8" t="s">
        <v>10</v>
      </c>
    </row>
    <row r="3" spans="1:11" x14ac:dyDescent="0.25">
      <c r="A3" s="9">
        <v>41821</v>
      </c>
      <c r="B3" s="10">
        <v>0</v>
      </c>
      <c r="C3" s="11">
        <v>0</v>
      </c>
      <c r="D3" s="12">
        <v>0</v>
      </c>
      <c r="E3" s="13">
        <v>0</v>
      </c>
      <c r="F3" s="13">
        <v>0</v>
      </c>
      <c r="G3" s="10">
        <f>Table616232[[#This Row],[October Adjusted Allocation Pool]]-Table616232[[#This Row],[Incl. Running General Operations Disbursement]]</f>
        <v>0</v>
      </c>
      <c r="H3" s="14"/>
      <c r="I3" s="15">
        <v>0</v>
      </c>
      <c r="J3" s="15">
        <v>0</v>
      </c>
      <c r="K3" s="15">
        <v>0</v>
      </c>
    </row>
    <row r="4" spans="1:11" x14ac:dyDescent="0.25">
      <c r="A4" s="9">
        <v>41852</v>
      </c>
      <c r="B4" s="10">
        <v>0</v>
      </c>
      <c r="C4" s="11">
        <v>0</v>
      </c>
      <c r="D4" s="12">
        <v>0</v>
      </c>
      <c r="E4" s="16">
        <v>0</v>
      </c>
      <c r="F4" s="16">
        <v>0</v>
      </c>
      <c r="G4" s="10">
        <f>Table616232[[#This Row],[October Adjusted Allocation Pool]]-Table616232[[#This Row],[Incl. Running General Operations Disbursement]]</f>
        <v>0</v>
      </c>
      <c r="H4" s="14"/>
      <c r="I4" s="15">
        <v>0</v>
      </c>
      <c r="J4" s="15">
        <v>0</v>
      </c>
      <c r="K4" s="15">
        <v>0</v>
      </c>
    </row>
    <row r="5" spans="1:11" x14ac:dyDescent="0.25">
      <c r="A5" s="9">
        <v>41883</v>
      </c>
      <c r="B5" s="10">
        <v>0</v>
      </c>
      <c r="C5" s="11">
        <v>0</v>
      </c>
      <c r="D5" s="12">
        <v>0</v>
      </c>
      <c r="E5" s="13">
        <v>0</v>
      </c>
      <c r="F5" s="13">
        <v>0</v>
      </c>
      <c r="G5" s="10">
        <f>Table616232[[#This Row],[October Adjusted Allocation Pool]]-Table616232[[#This Row],[Incl. Running General Operations Disbursement]]</f>
        <v>0</v>
      </c>
      <c r="H5" s="14"/>
      <c r="I5" s="15">
        <v>0</v>
      </c>
      <c r="J5" s="15">
        <v>0</v>
      </c>
      <c r="K5" s="15">
        <v>0</v>
      </c>
    </row>
    <row r="6" spans="1:11" x14ac:dyDescent="0.25">
      <c r="A6" s="9">
        <v>41913</v>
      </c>
      <c r="B6" s="10">
        <v>0</v>
      </c>
      <c r="C6" s="11">
        <v>0</v>
      </c>
      <c r="D6" s="12">
        <v>0</v>
      </c>
      <c r="E6" s="13">
        <v>0</v>
      </c>
      <c r="F6" s="13">
        <v>0</v>
      </c>
      <c r="G6" s="10">
        <f>Table616232[[#This Row],[October Adjusted Allocation Pool]]-Table616232[[#This Row],[Incl. Running General Operations Disbursement]]</f>
        <v>0</v>
      </c>
      <c r="H6" s="14"/>
      <c r="I6" s="15">
        <v>4442.509730335576</v>
      </c>
      <c r="J6" s="15">
        <v>1000</v>
      </c>
      <c r="K6" s="15">
        <v>0</v>
      </c>
    </row>
    <row r="7" spans="1:11" x14ac:dyDescent="0.25">
      <c r="A7" s="9">
        <v>41944</v>
      </c>
      <c r="B7" s="10">
        <v>27626.716758000002</v>
      </c>
      <c r="C7" s="11">
        <v>0</v>
      </c>
      <c r="D7" s="10">
        <v>0</v>
      </c>
      <c r="E7" s="13">
        <v>0</v>
      </c>
      <c r="F7" s="13">
        <v>0</v>
      </c>
      <c r="G7" s="10">
        <v>0</v>
      </c>
      <c r="H7" s="14"/>
      <c r="I7" s="15">
        <v>3106.0700811682345</v>
      </c>
      <c r="J7" s="15">
        <v>1640</v>
      </c>
      <c r="K7" s="15">
        <v>0</v>
      </c>
    </row>
    <row r="8" spans="1:11" x14ac:dyDescent="0.25">
      <c r="A8" s="9">
        <v>41974</v>
      </c>
      <c r="B8" s="10">
        <v>25530.122982000001</v>
      </c>
      <c r="C8" s="11">
        <v>8.0351598383190739E-2</v>
      </c>
      <c r="D8" s="10">
        <f>1000+5815.48</f>
        <v>6815.48</v>
      </c>
      <c r="E8" s="10">
        <v>6815.48</v>
      </c>
      <c r="F8" s="10">
        <v>6815.48</v>
      </c>
      <c r="G8" s="10">
        <v>0</v>
      </c>
      <c r="H8" s="14"/>
      <c r="I8" s="15">
        <v>2516.1932705012705</v>
      </c>
      <c r="J8" s="15">
        <v>0</v>
      </c>
      <c r="K8" s="15">
        <f>I8-J8+4908.58</f>
        <v>7424.7732705012704</v>
      </c>
    </row>
    <row r="9" spans="1:11" x14ac:dyDescent="0.25">
      <c r="A9" s="9">
        <v>42005</v>
      </c>
      <c r="B9" s="10">
        <v>25763.915316999999</v>
      </c>
      <c r="C9" s="11">
        <v>8.1087418881205311E-2</v>
      </c>
      <c r="D9" s="10">
        <f>1495.59+158.02</f>
        <v>1653.61</v>
      </c>
      <c r="E9" s="10">
        <v>1328.9199999999998</v>
      </c>
      <c r="F9" s="10">
        <v>1653.51</v>
      </c>
      <c r="G9" s="10">
        <v>0</v>
      </c>
      <c r="H9" s="14"/>
      <c r="I9" s="15">
        <v>2539.2353334179488</v>
      </c>
      <c r="J9" s="15">
        <v>0</v>
      </c>
      <c r="K9" s="15">
        <f t="shared" ref="K9:K14" si="0">I9-J9</f>
        <v>2539.2353334179488</v>
      </c>
    </row>
    <row r="10" spans="1:11" x14ac:dyDescent="0.25">
      <c r="A10" s="9">
        <v>42036</v>
      </c>
      <c r="B10" s="10">
        <v>48488.530278999999</v>
      </c>
      <c r="C10" s="11">
        <v>0.15260917128822124</v>
      </c>
      <c r="D10" s="10">
        <f>[1]!Table61623[[#This Row],[October Adjusted Allocation Pool]]-[1]!Table61623[[#This Row],[Incl. Running General Operations Disbursement]]</f>
        <v>43871.431351777144</v>
      </c>
      <c r="E10" s="10">
        <v>42580.070000000007</v>
      </c>
      <c r="F10" s="10">
        <v>43713.41</v>
      </c>
      <c r="G10" s="10">
        <v>0</v>
      </c>
      <c r="H10" s="14"/>
      <c r="I10" s="15">
        <v>4778.9238489190793</v>
      </c>
      <c r="J10" s="15">
        <v>0</v>
      </c>
      <c r="K10" s="15">
        <f t="shared" si="0"/>
        <v>4778.9238489190793</v>
      </c>
    </row>
    <row r="11" spans="1:11" x14ac:dyDescent="0.25">
      <c r="A11" s="9">
        <v>42064</v>
      </c>
      <c r="B11" s="10">
        <v>54660.647922999997</v>
      </c>
      <c r="C11" s="11">
        <v>0.17203483243580581</v>
      </c>
      <c r="D11" s="10">
        <f>[1]!Table61623[[#This Row],[October Adjusted Allocation Pool]]-[1]!Table61623[[#This Row],[Incl. Running General Operations Disbursement]]</f>
        <v>45076.032304944536</v>
      </c>
      <c r="E11" s="10">
        <v>34095.426180000002</v>
      </c>
      <c r="F11" s="10">
        <v>35062.09618</v>
      </c>
      <c r="G11" s="10">
        <f>Table616232[[#This Row],[October Adjusted Allocation Pool]]-Table616232[[#This Row],[Incl. Running General Operations Disbursement]]</f>
        <v>10013.936124944536</v>
      </c>
      <c r="H11" s="14"/>
      <c r="I11" s="15">
        <v>5387.2343099193859</v>
      </c>
      <c r="J11" s="15">
        <v>0</v>
      </c>
      <c r="K11" s="15">
        <f t="shared" si="0"/>
        <v>5387.2343099193859</v>
      </c>
    </row>
    <row r="12" spans="1:11" x14ac:dyDescent="0.25">
      <c r="A12" s="9">
        <v>42095</v>
      </c>
      <c r="B12" s="10">
        <v>79302.360031999997</v>
      </c>
      <c r="C12" s="11">
        <v>0.24959031292654116</v>
      </c>
      <c r="D12" s="10">
        <f>[1]!Table61623[[#This Row],[October Adjusted Allocation Pool]]-[1]!Table61623[[#This Row],[Incl. Running General Operations Disbursement]]</f>
        <v>80648.18315584767</v>
      </c>
      <c r="E12" s="10">
        <v>15763.55</v>
      </c>
      <c r="F12" s="10">
        <v>16730.219999999998</v>
      </c>
      <c r="G12" s="10">
        <f>Table616232[[#This Row],[October Adjusted Allocation Pool]]-Table616232[[#This Row],[Incl. Running General Operations Disbursement]]</f>
        <v>63917.963155847669</v>
      </c>
      <c r="H12" s="14"/>
      <c r="I12" s="15">
        <v>7815.8677413372789</v>
      </c>
      <c r="J12" s="15">
        <v>0</v>
      </c>
      <c r="K12" s="15">
        <f t="shared" si="0"/>
        <v>7815.8677413372789</v>
      </c>
    </row>
    <row r="13" spans="1:11" x14ac:dyDescent="0.25">
      <c r="A13" s="9">
        <v>42125</v>
      </c>
      <c r="B13" s="10">
        <v>50125.076624000001</v>
      </c>
      <c r="C13" s="11">
        <v>0.15775991477432319</v>
      </c>
      <c r="D13" s="10">
        <f>[1]!Table61623[[#This Row],[October Adjusted Allocation Pool]]-[1]!Table61623[[#This Row],[Incl. Running General Operations Disbursement]]</f>
        <v>50756.735013601836</v>
      </c>
      <c r="E13" s="10">
        <v>0</v>
      </c>
      <c r="F13" s="10">
        <v>966.67</v>
      </c>
      <c r="G13" s="10">
        <f>Table616232[[#This Row],[October Adjusted Allocation Pool]]-Table616232[[#This Row],[Incl. Running General Operations Disbursement]]</f>
        <v>49790.065013601838</v>
      </c>
      <c r="H13" s="14"/>
      <c r="I13" s="15">
        <v>4940.2182893358267</v>
      </c>
      <c r="J13" s="15">
        <v>0</v>
      </c>
      <c r="K13" s="15">
        <f t="shared" si="0"/>
        <v>4940.2182893358267</v>
      </c>
    </row>
    <row r="14" spans="1:11" x14ac:dyDescent="0.25">
      <c r="A14" s="9">
        <v>42156</v>
      </c>
      <c r="B14" s="10">
        <v>33853.130108000005</v>
      </c>
      <c r="C14" s="11">
        <v>0.10654680811250933</v>
      </c>
      <c r="D14" s="10">
        <f>[1]!Table61623[[#This Row],[October Adjusted Allocation Pool]]-[1]!Table61623[[#This Row],[Incl. Running General Operations Disbursement]]</f>
        <v>34086.514318887806</v>
      </c>
      <c r="E14" s="10">
        <v>0</v>
      </c>
      <c r="F14" s="10">
        <v>0</v>
      </c>
      <c r="G14" s="10">
        <f>Table616232[[#This Row],[October Adjusted Allocation Pool]]-Table616232[[#This Row],[Incl. Running General Operations Disbursement]]</f>
        <v>34086.514318887806</v>
      </c>
      <c r="H14" s="14"/>
      <c r="I14" s="17">
        <v>3336.4907103350179</v>
      </c>
      <c r="J14" s="17">
        <v>0</v>
      </c>
      <c r="K14" s="17">
        <f t="shared" si="0"/>
        <v>3336.4907103350179</v>
      </c>
    </row>
    <row r="15" spans="1:11" x14ac:dyDescent="0.25">
      <c r="A15" s="18" t="s">
        <v>11</v>
      </c>
      <c r="B15" s="19">
        <f>SUM(B3:B14)</f>
        <v>345350.500023</v>
      </c>
      <c r="C15" s="20">
        <f>SUM(C3:C14)</f>
        <v>0.99998005680179669</v>
      </c>
      <c r="D15" s="21">
        <f>SUM(D3:D14)</f>
        <v>262907.986145059</v>
      </c>
      <c r="E15" s="22">
        <f>SUM(E3:E14)</f>
        <v>100583.44618000001</v>
      </c>
      <c r="F15" s="22">
        <f>SUM(F7:F14)</f>
        <v>104941.38618</v>
      </c>
      <c r="G15" s="19">
        <f>SUM(G3:G14)</f>
        <v>157808.47861328186</v>
      </c>
      <c r="H15" s="18"/>
      <c r="I15" s="23">
        <f>SUM(I3:I14)</f>
        <v>38862.743315269625</v>
      </c>
      <c r="J15" s="23">
        <f>-SUM(J3:J14)</f>
        <v>-2640</v>
      </c>
      <c r="K15" s="23">
        <f>SUM(K3:K14)</f>
        <v>36222.743503765807</v>
      </c>
    </row>
    <row r="16" spans="1:11" x14ac:dyDescent="0.25">
      <c r="A16" s="14"/>
      <c r="B16" s="24"/>
      <c r="C16" s="14"/>
      <c r="D16" s="25"/>
      <c r="E16" s="14"/>
      <c r="F16" s="14"/>
      <c r="G16" s="14"/>
      <c r="H16" s="14"/>
      <c r="I16" s="26"/>
      <c r="J16" s="26"/>
      <c r="K16" s="26"/>
    </row>
    <row r="17" spans="1:8" x14ac:dyDescent="0.25">
      <c r="A17" s="14"/>
      <c r="B17" s="14"/>
      <c r="C17" s="12"/>
      <c r="D17" s="25"/>
      <c r="E17" s="14"/>
      <c r="F17" s="10"/>
      <c r="G17" s="14"/>
      <c r="H17" s="14"/>
    </row>
    <row r="19" spans="1:8" x14ac:dyDescent="0.25">
      <c r="F19" s="15"/>
    </row>
  </sheetData>
  <sheetProtection algorithmName="SHA-512" hashValue="VICUgQ8S4BKlSRTtT0R7ws4n8EMdNJ5jgmMcFk8GjG7dOYJTiAVHtON6aFMp10g9bJ5Ka/E4piIhbp+GNv0kow==" saltValue="mcebMwQbXplYx06mMYVZYw==" spinCount="100000" sheet="1" objects="1" scenarios="1"/>
  <conditionalFormatting sqref="E10">
    <cfRule type="cellIs" dxfId="9" priority="2" operator="lessThan">
      <formula>0</formula>
    </cfRule>
  </conditionalFormatting>
  <conditionalFormatting sqref="F10">
    <cfRule type="cellIs" dxfId="8" priority="1" operator="lessThan">
      <formula>0</formula>
    </cfRule>
  </conditionalFormatting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2014 Allocation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</cp:lastModifiedBy>
  <dcterms:created xsi:type="dcterms:W3CDTF">2014-11-22T22:20:29Z</dcterms:created>
  <dcterms:modified xsi:type="dcterms:W3CDTF">2014-11-22T23:04:40Z</dcterms:modified>
</cp:coreProperties>
</file>